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tanakorn/Downloads/"/>
    </mc:Choice>
  </mc:AlternateContent>
  <xr:revisionPtr revIDLastSave="0" documentId="13_ncr:1_{868AC01D-60D7-6744-95A1-91684A537E5B}" xr6:coauthVersionLast="47" xr6:coauthVersionMax="47" xr10:uidLastSave="{00000000-0000-0000-0000-000000000000}"/>
  <bookViews>
    <workbookView xWindow="14000" yWindow="600" windowWidth="24400" windowHeight="19740" xr2:uid="{5C64A6CC-FB5B-E046-B76C-A2356D96724F}"/>
  </bookViews>
  <sheets>
    <sheet name="แผนการใช้งบประมาณ พ.ศ.2569 (2)" sheetId="2" r:id="rId1"/>
  </sheets>
  <definedNames>
    <definedName name="_xlnm.Print_Titles" localSheetId="0">'แผนการใช้งบประมาณ พ.ศ.2569 (2)'!$1:$7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1" i="2" l="1"/>
  <c r="D40" i="2"/>
  <c r="D39" i="2"/>
  <c r="D37" i="2"/>
  <c r="D36" i="2"/>
  <c r="D35" i="2"/>
  <c r="D34" i="2"/>
  <c r="D27" i="2"/>
  <c r="D19" i="2"/>
  <c r="D18" i="2"/>
  <c r="D17" i="2"/>
  <c r="D16" i="2"/>
  <c r="D15" i="2"/>
  <c r="D14" i="2"/>
  <c r="D13" i="2"/>
  <c r="D12" i="2"/>
  <c r="D11" i="2"/>
  <c r="D10" i="2"/>
  <c r="D9" i="2"/>
  <c r="D38" i="2"/>
  <c r="D33" i="2"/>
  <c r="D29" i="2"/>
  <c r="D25" i="2"/>
  <c r="D22" i="2"/>
  <c r="D8" i="2"/>
  <c r="D46" i="2" l="1"/>
</calcChain>
</file>

<file path=xl/sharedStrings.xml><?xml version="1.0" encoding="utf-8"?>
<sst xmlns="http://schemas.openxmlformats.org/spreadsheetml/2006/main" count="139" uniqueCount="77">
  <si>
    <t>แผนการใช้จ่ายงบประมาณ สถานึตำรวจภูธรปลวกแดง</t>
  </si>
  <si>
    <t>ชื่อโครงการ</t>
  </si>
  <si>
    <t>เป้าหมาย</t>
  </si>
  <si>
    <t>งบประมาณ/แหล่งที่จัดสรร/สนับสนุน</t>
  </si>
  <si>
    <t>ระยะเวลา</t>
  </si>
  <si>
    <t>ผลที่คาดว่า</t>
  </si>
  <si>
    <t>ที่</t>
  </si>
  <si>
    <t>กิจกรรม</t>
  </si>
  <si>
    <t>วิธีการดำเนินการ</t>
  </si>
  <si>
    <t>สตช.</t>
  </si>
  <si>
    <t>หน่วยงาน</t>
  </si>
  <si>
    <t>อปท.</t>
  </si>
  <si>
    <t>อื่นๆ</t>
  </si>
  <si>
    <t>ดำเนินการ</t>
  </si>
  <si>
    <t>จะได้รับ</t>
  </si>
  <si>
    <t>ภาครัฐ</t>
  </si>
  <si>
    <t>ภาคเอกชน</t>
  </si>
  <si>
    <t>โครงการ การบังคับใช้กฏหมาย อำนวยความยุติธรรมและบริการประชาชนกิจกรรม การบังคับใช้กฏหมาย และบริการประชาชน</t>
  </si>
  <si>
    <t xml:space="preserve">     งบการดำเนินการเช่น ค่าตอบแทนล่วงเวลา, ค่าน้ำมันเชื้อเพลิง ซึ่งเกี่ยวเนื่องกับการบริหารงบประมาณรายจ่ายของสถานีตำรวจ</t>
  </si>
  <si>
    <t>-</t>
  </si>
  <si>
    <t>ต.ค.68 - ก.ย.69</t>
  </si>
  <si>
    <t>ผลการเบิกจ่ายเป็นไปตามตัวชี้วัดที่กำหนดของหน่วยงานต้นสังกัด</t>
  </si>
  <si>
    <t>- ค่าสาธารณูปโภค</t>
  </si>
  <si>
    <t>- ค่าวัสดุสำนักงาน</t>
  </si>
  <si>
    <t>- ค่าวัสดุสำนักงาน (จราจร)</t>
  </si>
  <si>
    <t>- ค่าล่วงเวลา OT</t>
  </si>
  <si>
    <t>- ค่าเบี้ยเลี้ยง ที่พัก ยานพาหนะ</t>
  </si>
  <si>
    <t>- ค่าซ่อมแซมยานพาหนะ</t>
  </si>
  <si>
    <t>- ค่าจ้างเหมาบริการ</t>
  </si>
  <si>
    <t>- ค่าอาหารผู้ต้องหา</t>
  </si>
  <si>
    <t>- น้ำมันเชื้อเพลิง</t>
  </si>
  <si>
    <t>- งบปฏิรูปงานสอบสวน</t>
  </si>
  <si>
    <t>- งบปฏิรูปงานป้องกันปราบปราม</t>
  </si>
  <si>
    <t>- ค่าเครื่องแบบ</t>
  </si>
  <si>
    <t>ค่าน้ำมันเชื้อเพลิงสำหรับรถยนต์เช่า รถยนต์ตู้โดยสาร (ทดแทน)ฯ และรถยนต์เอนกประสงค์ (ทดแทน)</t>
  </si>
  <si>
    <t>ดำเนินการเบิกจ่ายตามภารกิจของหน่วยงาน</t>
  </si>
  <si>
    <t>โครงการรณรงค์ป้องกัน และแก้ไขปัญหาอุบัติเหตุทาง
ถนนช่วงเทศกาลสำคัญ</t>
  </si>
  <si>
    <t>กำหนดมาตรการในการบังคับใช้
กฏหมายในช่วงเทศกาลปีใหม่ และสงกรานต์</t>
  </si>
  <si>
    <t>ป้องกันการเกิดอุบัติเหตุทางถนน</t>
  </si>
  <si>
    <t xml:space="preserve">    - เทศกาลปีใหม่ 2569</t>
  </si>
  <si>
    <t xml:space="preserve">    - เทศกาลสงกรานต์ 2569</t>
  </si>
  <si>
    <t>โครงการตำรวจประสานโรงเรียน(1 ตำรวจ 1 โรงเรียน)</t>
  </si>
  <si>
    <t>การสร้างภูมิคุ้มกันในกลุ่ม
เป้าหมายระดับโรงเรียนประถมศึกษาหรือมัธยมศึกษา
หรือเทียบเท่า</t>
  </si>
  <si>
    <t>ลดปัญหายาเสพติดในสถาศึกษา</t>
  </si>
  <si>
    <t xml:space="preserve">    -  ค่าน้ำมันเชื้อเพลิง</t>
  </si>
  <si>
    <t xml:space="preserve">    - ค่าใช้จ่ายการประชุม ครั้งที่ 1</t>
  </si>
  <si>
    <t>โครงการสร้างภูมิคุ้มกันและป้องกันยาเสพติดกิจกรรมการ
สร้างภูมิคุ้มกันในกลุ่มเป้าหมายระดับโรงเรียนประถมศึกษา
และมัธยมศึกษาหรือเทียบเท่า (D.A.R.E) จำนวน  16 ห้องเรียน 
ห้องละ 3,900 บาท</t>
  </si>
  <si>
    <t>เพื่อแก้ไขปัญหายาเสพติดแบบครบวงจรตามยุทธศาสตร์ชาติ</t>
  </si>
  <si>
    <t>แก้ไขปัญหายาเสพติดระดับชุมชน</t>
  </si>
  <si>
    <t>โครงการปราบปรามการค้ายาเสพติด</t>
  </si>
  <si>
    <t>ป้องกันและปราบปรามกระบวน
การค้ายาเสพติดในพื้นที่ของหน่วย</t>
  </si>
  <si>
    <t>เป็นไปตามวัตถุประสงค์ของ ตร.</t>
  </si>
  <si>
    <t xml:space="preserve">     - โครงการปิดล้อมตรวจค้นเป้าหมายยาเสพติดเพื่อป้องกันการแพร่ระบาดยาเสพติด</t>
  </si>
  <si>
    <t>กำหนดพื้นที่ที่มีการแพร่ระบาดของ
ยาเสพติดเพื่อปิดล้อมตรวจค้นสกัด
กั้น ไม่ให้มีการแพร่ระบาดของ
ยาเสพติดในชุมชน</t>
  </si>
  <si>
    <t>สามารถลดการแพร่ระบาดในชุมชนเป้าหมาย</t>
  </si>
  <si>
    <t xml:space="preserve">     - โครงการบริหารจัดการสกัดกั้นยาเสพติด (Heart Land)</t>
  </si>
  <si>
    <t>สกัดกั้นและปราบปรามเครือข่ายการค้ายาเสพติดในประเทศและอาชญากรรมข้ามชาติการบริหารจัดการสกัดกั้นยาเสพติดพื้นที่พักคอย</t>
  </si>
  <si>
    <t>สามารถสกัดกั้นและปราบปรามทำลายเครือข่ายการค้ายาเสพติดรายสำคัญ</t>
  </si>
  <si>
    <t xml:space="preserve">     - โครงการสลายโครงสร้างเครือข่ายผู้มีอิทธิพลฯ ที่เกี่ยวข้องกับยาเสพติด</t>
  </si>
  <si>
    <t>ปราบปรามและบังคับใช้กฎหมาย ในการทำลายโครงสร้างการค้า
ยาเสพติด กลุ่มผู้มีอิทธิพล ผู้อยู่เบื้องหลัง</t>
  </si>
  <si>
    <t>ดำเนินการยึด อายัดทรัพย์สิน ของเครือข่ายยาเสพติดตาม พ.ร.บ.มาตราการป้องกันและปราบปรามการฟอกเงิน  พ.ศ.2542</t>
  </si>
  <si>
    <t>โครงการสร้างเครือข่ายการมีส่วนร่วมของประชาชนในการ
ป้องกันอาชญากรรมระดับตำบล</t>
  </si>
  <si>
    <t>ดำเนินการเบิกจ่ายตามโครงการให้มีความสอดคล้องกับภารกิจ</t>
  </si>
  <si>
    <t xml:space="preserve">    - ค่าเบี้ยประชุม กต.ตร.</t>
  </si>
  <si>
    <t xml:space="preserve">    - ภารกิจชุมชนสัมพันธ์ ค่าล่วงเวลา OT
ค่าอาหารทำการนอกเวลาราชการ</t>
  </si>
  <si>
    <t xml:space="preserve">    - ภารกิจชุมชนสัมพันธ์ ค่าตอบแทนอาสาสมัครตำรวจบ้าน</t>
  </si>
  <si>
    <t xml:space="preserve">     - ค่าน้ำมันเชื้อเพลิง</t>
  </si>
  <si>
    <t>กิจกรรมรักษาความปลอดภัยและให้บริการให้แก่นักท่องเที่ยว</t>
  </si>
  <si>
    <t xml:space="preserve">   - ค่าเบี้ยเลี้ยง</t>
  </si>
  <si>
    <t xml:space="preserve">   - ค่าน้ำมันเชื้อเพลิง</t>
  </si>
  <si>
    <t>โครงการดำเนินงานตำบลยั่งยืน เพื่อแก้ไขปัญหายาเสพติดแบบครบวงจรตามยุทธศาสตร์ชาติ ปีงบประมาณ พ.ศ.2569</t>
  </si>
  <si>
    <t>รวม</t>
  </si>
  <si>
    <t xml:space="preserve">ประจำปีงบประมาณ พ.ศ.2569 </t>
  </si>
  <si>
    <t>ข้อมูล ณ วันที่ 8 เมษายน 2569</t>
  </si>
  <si>
    <t>9.1 ค่าวัสดุสำนักงาน</t>
  </si>
  <si>
    <t>9.2 ค่าตอบแทนชุดปฏิบัติการ</t>
  </si>
  <si>
    <t>9.3 ค่าน้ำมันเชื้อเพลิง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</si>
</sst>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6"/>
      <color rgb="FF000000"/>
      <name val="TH SarabunPSK"/>
      <family val="2"/>
    </font>
    <font>
      <sz val="10"/>
      <color rgb="FF000000"/>
      <name val="TH SarabunPSK"/>
      <family val="2"/>
    </font>
    <font>
      <sz val="16"/>
      <color rgb="FF000000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0"/>
      <color theme="1"/>
      <name val="TH SarabunPSK"/>
      <family val="2"/>
    </font>
    <font>
      <b/>
      <sz val="22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theme="8" tint="0.79998168889431442"/>
        <bgColor rgb="FFF4CCCC"/>
      </patternFill>
    </fill>
    <fill>
      <patternFill patternType="solid">
        <fgColor rgb="FFDDEBF7"/>
        <bgColor rgb="FFDDEBF7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505050"/>
      </right>
      <top style="thin">
        <color rgb="FF000000"/>
      </top>
      <bottom style="thin">
        <color rgb="FF000000"/>
      </bottom>
      <diagonal/>
    </border>
    <border>
      <left/>
      <right style="thin">
        <color rgb="FF50505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wrapText="1"/>
    </xf>
    <xf numFmtId="4" fontId="4" fillId="3" borderId="6" xfId="0" applyNumberFormat="1" applyFont="1" applyFill="1" applyBorder="1" applyAlignment="1">
      <alignment horizontal="right" vertical="top"/>
    </xf>
    <xf numFmtId="0" fontId="4" fillId="3" borderId="6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vertical="top"/>
    </xf>
    <xf numFmtId="0" fontId="4" fillId="0" borderId="8" xfId="0" applyFont="1" applyBorder="1" applyAlignment="1">
      <alignment horizontal="left" vertical="top"/>
    </xf>
    <xf numFmtId="0" fontId="4" fillId="0" borderId="8" xfId="0" applyFont="1" applyBorder="1" applyAlignment="1">
      <alignment horizontal="left" wrapText="1"/>
    </xf>
    <xf numFmtId="3" fontId="4" fillId="0" borderId="8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center" vertical="top"/>
    </xf>
    <xf numFmtId="4" fontId="4" fillId="0" borderId="8" xfId="0" applyNumberFormat="1" applyFont="1" applyBorder="1" applyAlignment="1">
      <alignment horizontal="right" vertical="top"/>
    </xf>
    <xf numFmtId="4" fontId="4" fillId="0" borderId="3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" fontId="4" fillId="0" borderId="13" xfId="0" applyNumberFormat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4" fontId="4" fillId="0" borderId="7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14" xfId="0" applyFont="1" applyBorder="1" applyAlignment="1">
      <alignment horizontal="right"/>
    </xf>
    <xf numFmtId="4" fontId="4" fillId="0" borderId="14" xfId="0" applyNumberFormat="1" applyFont="1" applyBorder="1" applyAlignment="1">
      <alignment horizontal="right" vertical="top"/>
    </xf>
    <xf numFmtId="4" fontId="7" fillId="0" borderId="7" xfId="0" applyNumberFormat="1" applyFont="1" applyBorder="1" applyAlignment="1">
      <alignment horizontal="right" vertical="top"/>
    </xf>
    <xf numFmtId="2" fontId="4" fillId="0" borderId="8" xfId="0" applyNumberFormat="1" applyFont="1" applyBorder="1" applyAlignment="1">
      <alignment horizontal="right" vertical="top"/>
    </xf>
    <xf numFmtId="43" fontId="4" fillId="0" borderId="8" xfId="1" applyFont="1" applyBorder="1" applyAlignment="1">
      <alignment horizontal="center" vertical="top"/>
    </xf>
    <xf numFmtId="4" fontId="8" fillId="0" borderId="7" xfId="0" applyNumberFormat="1" applyFont="1" applyBorder="1" applyAlignment="1">
      <alignment horizontal="right" vertical="top"/>
    </xf>
    <xf numFmtId="4" fontId="4" fillId="0" borderId="14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 vertical="top"/>
    </xf>
    <xf numFmtId="0" fontId="4" fillId="0" borderId="14" xfId="0" applyFont="1" applyBorder="1" applyAlignment="1">
      <alignment horizontal="right" vertical="top"/>
    </xf>
    <xf numFmtId="0" fontId="6" fillId="0" borderId="10" xfId="0" applyFont="1" applyBorder="1" applyAlignment="1">
      <alignment vertical="top"/>
    </xf>
    <xf numFmtId="0" fontId="4" fillId="0" borderId="11" xfId="0" applyFont="1" applyBorder="1" applyAlignment="1">
      <alignment horizontal="left" vertical="top"/>
    </xf>
    <xf numFmtId="0" fontId="4" fillId="0" borderId="11" xfId="0" applyFont="1" applyBorder="1" applyAlignment="1">
      <alignment horizontal="center"/>
    </xf>
    <xf numFmtId="3" fontId="4" fillId="0" borderId="11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3" borderId="12" xfId="0" applyFont="1" applyFill="1" applyBorder="1" applyAlignment="1">
      <alignment horizontal="left" vertical="top" wrapText="1"/>
    </xf>
    <xf numFmtId="43" fontId="4" fillId="3" borderId="12" xfId="1" applyFont="1" applyFill="1" applyBorder="1" applyAlignment="1">
      <alignment horizontal="center" vertical="top"/>
    </xf>
    <xf numFmtId="0" fontId="4" fillId="3" borderId="15" xfId="0" applyFont="1" applyFill="1" applyBorder="1" applyAlignment="1">
      <alignment horizontal="left" vertical="top" wrapText="1"/>
    </xf>
    <xf numFmtId="2" fontId="9" fillId="0" borderId="0" xfId="0" applyNumberFormat="1" applyFont="1" applyAlignment="1">
      <alignment horizontal="right" vertical="top"/>
    </xf>
    <xf numFmtId="0" fontId="4" fillId="3" borderId="16" xfId="0" applyFont="1" applyFill="1" applyBorder="1" applyAlignment="1">
      <alignment horizontal="left" vertical="top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4" fontId="4" fillId="0" borderId="8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/>
    <xf numFmtId="0" fontId="4" fillId="0" borderId="10" xfId="0" applyFont="1" applyBorder="1"/>
    <xf numFmtId="4" fontId="4" fillId="3" borderId="12" xfId="0" applyNumberFormat="1" applyFont="1" applyFill="1" applyBorder="1" applyAlignment="1">
      <alignment horizontal="right" vertical="top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/>
    </xf>
    <xf numFmtId="0" fontId="4" fillId="0" borderId="7" xfId="0" applyFont="1" applyBorder="1" applyAlignment="1">
      <alignment horizontal="left" vertical="top"/>
    </xf>
    <xf numFmtId="0" fontId="4" fillId="3" borderId="12" xfId="0" applyFont="1" applyFill="1" applyBorder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 wrapText="1"/>
    </xf>
    <xf numFmtId="4" fontId="6" fillId="0" borderId="8" xfId="0" applyNumberFormat="1" applyFont="1" applyBorder="1" applyAlignment="1">
      <alignment horizontal="right" vertical="top"/>
    </xf>
    <xf numFmtId="0" fontId="7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top"/>
    </xf>
    <xf numFmtId="0" fontId="6" fillId="0" borderId="8" xfId="0" applyFont="1" applyBorder="1" applyAlignment="1">
      <alignment horizontal="left" wrapText="1"/>
    </xf>
    <xf numFmtId="0" fontId="4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3" fontId="6" fillId="0" borderId="18" xfId="0" applyNumberFormat="1" applyFont="1" applyBorder="1" applyAlignment="1">
      <alignment horizontal="right"/>
    </xf>
    <xf numFmtId="0" fontId="6" fillId="0" borderId="18" xfId="0" applyFont="1" applyBorder="1" applyAlignment="1">
      <alignment horizontal="center" vertical="top"/>
    </xf>
    <xf numFmtId="0" fontId="4" fillId="0" borderId="18" xfId="0" applyFont="1" applyBorder="1"/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3" fontId="6" fillId="0" borderId="8" xfId="0" applyNumberFormat="1" applyFont="1" applyBorder="1" applyAlignment="1">
      <alignment horizontal="right" vertical="top"/>
    </xf>
    <xf numFmtId="0" fontId="4" fillId="0" borderId="21" xfId="0" applyFont="1" applyBorder="1" applyAlignment="1">
      <alignment horizontal="left"/>
    </xf>
    <xf numFmtId="3" fontId="6" fillId="0" borderId="8" xfId="0" applyNumberFormat="1" applyFont="1" applyBorder="1" applyAlignment="1">
      <alignment horizontal="right"/>
    </xf>
    <xf numFmtId="0" fontId="4" fillId="3" borderId="15" xfId="0" applyFont="1" applyFill="1" applyBorder="1" applyAlignment="1">
      <alignment horizontal="center" vertical="top"/>
    </xf>
    <xf numFmtId="0" fontId="4" fillId="3" borderId="22" xfId="0" applyFont="1" applyFill="1" applyBorder="1" applyAlignment="1">
      <alignment horizontal="left" vertical="top"/>
    </xf>
    <xf numFmtId="0" fontId="4" fillId="3" borderId="23" xfId="0" applyFont="1" applyFill="1" applyBorder="1" applyAlignment="1">
      <alignment horizontal="left" vertical="top" wrapText="1"/>
    </xf>
    <xf numFmtId="43" fontId="4" fillId="3" borderId="22" xfId="1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0" fillId="0" borderId="0" xfId="0" applyFont="1"/>
    <xf numFmtId="0" fontId="2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3" fontId="6" fillId="0" borderId="1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43" fontId="6" fillId="0" borderId="9" xfId="1" applyFont="1" applyBorder="1" applyAlignment="1">
      <alignment horizontal="right"/>
    </xf>
    <xf numFmtId="4" fontId="4" fillId="0" borderId="16" xfId="0" applyNumberFormat="1" applyFont="1" applyBorder="1" applyAlignment="1">
      <alignment horizontal="left" vertical="top"/>
    </xf>
    <xf numFmtId="4" fontId="6" fillId="0" borderId="8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7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/>
    </xf>
    <xf numFmtId="3" fontId="6" fillId="0" borderId="11" xfId="0" applyNumberFormat="1" applyFont="1" applyBorder="1" applyAlignment="1">
      <alignment horizontal="right" vertical="top"/>
    </xf>
    <xf numFmtId="4" fontId="6" fillId="0" borderId="1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0" borderId="16" xfId="0" applyFont="1" applyBorder="1" applyAlignment="1">
      <alignment horizontal="left" vertical="top"/>
    </xf>
    <xf numFmtId="4" fontId="4" fillId="4" borderId="25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5" borderId="26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1397000</xdr:colOff>
      <xdr:row>46</xdr:row>
      <xdr:rowOff>177800</xdr:rowOff>
    </xdr:from>
    <xdr:to>
      <xdr:col>1</xdr:col>
      <xdr:colOff>3225800</xdr:colOff>
      <xdr:row>51</xdr:row>
      <xdr:rowOff>127000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3C1BD18-D5FF-4749-BD38-09B9DE56EE15}"/>
            </a:ext>
          </a:extLst>
        </xdr:cNvPr>
        <xdr:cNvSpPr txBox="1"/>
      </xdr:nvSpPr>
      <xdr:spPr>
        <a:xfrm>
          <a:off x="2082800" y="21501100"/>
          <a:ext cx="1828800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ด.ต.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( ตรีฤฉัตร  อุปฮาต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ผบ.หมู่(ป.) สภ.ปลวกแดง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เจ้าหน้าที่การเงิน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1206500</xdr:colOff>
      <xdr:row>47</xdr:row>
      <xdr:rowOff>0</xdr:rowOff>
    </xdr:from>
    <xdr:to>
      <xdr:col>3</xdr:col>
      <xdr:colOff>736600</xdr:colOff>
      <xdr:row>51</xdr:row>
      <xdr:rowOff>254000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0AE97F9-1EE9-0442-8869-01507292F2A8}"/>
            </a:ext>
          </a:extLst>
        </xdr:cNvPr>
        <xdr:cNvSpPr txBox="1"/>
      </xdr:nvSpPr>
      <xdr:spPr>
        <a:xfrm>
          <a:off x="5143500" y="21628100"/>
          <a:ext cx="1943100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( สุรพล  ภักดีมี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สว.อก.สภ.ปลวกแดง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6</xdr:col>
      <xdr:colOff>139700</xdr:colOff>
      <xdr:row>47</xdr:row>
      <xdr:rowOff>12700</xdr:rowOff>
    </xdr:from>
    <xdr:to>
      <xdr:col>8</xdr:col>
      <xdr:colOff>469900</xdr:colOff>
      <xdr:row>51</xdr:row>
      <xdr:rowOff>266700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9062C40-0BA7-E044-9B0E-A7649E46AF61}"/>
            </a:ext>
          </a:extLst>
        </xdr:cNvPr>
        <xdr:cNvSpPr txBox="1"/>
      </xdr:nvSpPr>
      <xdr:spPr>
        <a:xfrm>
          <a:off x="10820400" y="21640800"/>
          <a:ext cx="1828800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( นาวิน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สินธุรัตน์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ผกก.สภ.ปลวกแดง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7AFA-6D32-5D4D-945F-925C82451896}">
  <sheetPr>
    <outlinePr summaryBelow="0" summaryRight="0"/>
    <pageSetUpPr fitToPage="1"/>
  </sheetPr>
  <dimension ref="A1:AA52"/>
  <sheetViews>
    <sheetView tabSelected="1" topLeftCell="A33" workbookViewId="0">
      <selection activeCell="A46" sqref="A46:C46"/>
    </sheetView>
  </sheetViews>
  <sheetFormatPr baseColWidth="10" defaultColWidth="12.6640625" defaultRowHeight="15.75" customHeight="1" x14ac:dyDescent="0.3"/>
  <cols>
    <col min="1" max="1" width="9" style="1" customWidth="1"/>
    <col min="2" max="2" width="42.6640625" style="1" customWidth="1"/>
    <col min="3" max="3" width="31.6640625" style="1" customWidth="1"/>
    <col min="4" max="4" width="11.6640625" style="1" bestFit="1" customWidth="1"/>
    <col min="5" max="8" width="9.83203125" style="1" customWidth="1"/>
    <col min="9" max="9" width="12.83203125" style="1" bestFit="1" customWidth="1"/>
    <col min="10" max="10" width="27.6640625" style="1" customWidth="1"/>
    <col min="11" max="16384" width="12.6640625" style="1"/>
  </cols>
  <sheetData>
    <row r="1" spans="1:15" ht="24" x14ac:dyDescent="0.4">
      <c r="A1" s="126" t="s">
        <v>0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5" ht="24" x14ac:dyDescent="0.4">
      <c r="A2" s="126" t="s">
        <v>72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5" ht="24" x14ac:dyDescent="0.4">
      <c r="A3" s="128" t="s">
        <v>73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5" ht="24" x14ac:dyDescent="0.4">
      <c r="A4" s="130"/>
      <c r="B4" s="130"/>
      <c r="C4" s="130"/>
      <c r="D4" s="130"/>
      <c r="E4" s="130"/>
      <c r="F4" s="130"/>
      <c r="G4" s="130"/>
      <c r="H4" s="130"/>
      <c r="I4" s="130"/>
      <c r="J4" s="130"/>
    </row>
    <row r="5" spans="1:15" ht="24" x14ac:dyDescent="0.4">
      <c r="A5" s="4"/>
      <c r="B5" s="5" t="s">
        <v>1</v>
      </c>
      <c r="C5" s="6" t="s">
        <v>2</v>
      </c>
      <c r="D5" s="131" t="s">
        <v>3</v>
      </c>
      <c r="E5" s="132"/>
      <c r="F5" s="132"/>
      <c r="G5" s="132"/>
      <c r="H5" s="133"/>
      <c r="I5" s="6" t="s">
        <v>4</v>
      </c>
      <c r="J5" s="6" t="s">
        <v>5</v>
      </c>
    </row>
    <row r="6" spans="1:15" ht="24" x14ac:dyDescent="0.4">
      <c r="A6" s="4" t="s">
        <v>6</v>
      </c>
      <c r="B6" s="7" t="s">
        <v>7</v>
      </c>
      <c r="C6" s="8" t="s">
        <v>8</v>
      </c>
      <c r="D6" s="8" t="s">
        <v>9</v>
      </c>
      <c r="E6" s="8" t="s">
        <v>10</v>
      </c>
      <c r="F6" s="8" t="s">
        <v>10</v>
      </c>
      <c r="G6" s="8" t="s">
        <v>11</v>
      </c>
      <c r="H6" s="8" t="s">
        <v>12</v>
      </c>
      <c r="I6" s="8" t="s">
        <v>13</v>
      </c>
      <c r="J6" s="8" t="s">
        <v>14</v>
      </c>
    </row>
    <row r="7" spans="1:15" ht="24" x14ac:dyDescent="0.4">
      <c r="A7" s="9"/>
      <c r="B7" s="10"/>
      <c r="C7" s="11"/>
      <c r="D7" s="11"/>
      <c r="E7" s="11" t="s">
        <v>15</v>
      </c>
      <c r="F7" s="11" t="s">
        <v>16</v>
      </c>
      <c r="G7" s="11"/>
      <c r="H7" s="11"/>
      <c r="I7" s="8"/>
      <c r="J7" s="11"/>
    </row>
    <row r="8" spans="1:15" ht="100" x14ac:dyDescent="0.4">
      <c r="A8" s="12">
        <v>1</v>
      </c>
      <c r="B8" s="13" t="s">
        <v>17</v>
      </c>
      <c r="C8" s="14" t="s">
        <v>18</v>
      </c>
      <c r="D8" s="15">
        <f>SUM(D9:D20)</f>
        <v>2308000</v>
      </c>
      <c r="E8" s="16" t="s">
        <v>19</v>
      </c>
      <c r="F8" s="16" t="s">
        <v>19</v>
      </c>
      <c r="G8" s="16" t="s">
        <v>19</v>
      </c>
      <c r="H8" s="17" t="s">
        <v>19</v>
      </c>
      <c r="I8" s="12" t="s">
        <v>20</v>
      </c>
      <c r="J8" s="18" t="s">
        <v>21</v>
      </c>
    </row>
    <row r="9" spans="1:15" ht="24" x14ac:dyDescent="0.4">
      <c r="A9" s="19"/>
      <c r="B9" s="20" t="s">
        <v>22</v>
      </c>
      <c r="C9" s="21"/>
      <c r="D9" s="22">
        <f>46200</f>
        <v>46200</v>
      </c>
      <c r="E9" s="23"/>
      <c r="F9" s="24"/>
      <c r="G9" s="25"/>
      <c r="H9" s="24"/>
      <c r="I9" s="26"/>
      <c r="J9" s="27"/>
      <c r="K9" s="28"/>
      <c r="L9" s="28"/>
      <c r="M9" s="29"/>
      <c r="N9" s="30"/>
      <c r="O9" s="31"/>
    </row>
    <row r="10" spans="1:15" ht="24" x14ac:dyDescent="0.4">
      <c r="A10" s="19"/>
      <c r="B10" s="20" t="s">
        <v>23</v>
      </c>
      <c r="C10" s="32"/>
      <c r="D10" s="22">
        <f>6200</f>
        <v>6200</v>
      </c>
      <c r="E10" s="23"/>
      <c r="F10" s="24"/>
      <c r="G10" s="33"/>
      <c r="H10" s="34"/>
      <c r="I10" s="35"/>
      <c r="J10" s="36"/>
      <c r="L10" s="28"/>
      <c r="M10" s="29"/>
      <c r="N10" s="30"/>
      <c r="O10" s="30"/>
    </row>
    <row r="11" spans="1:15" ht="24" x14ac:dyDescent="0.4">
      <c r="A11" s="19"/>
      <c r="B11" s="20" t="s">
        <v>24</v>
      </c>
      <c r="C11" s="32"/>
      <c r="D11" s="22">
        <f>4400</f>
        <v>4400</v>
      </c>
      <c r="E11" s="23"/>
      <c r="F11" s="24"/>
      <c r="G11" s="33"/>
      <c r="H11" s="34"/>
      <c r="I11" s="35"/>
      <c r="J11" s="36"/>
      <c r="K11" s="28"/>
      <c r="L11" s="28"/>
      <c r="M11" s="29"/>
      <c r="N11" s="30"/>
      <c r="O11" s="30"/>
    </row>
    <row r="12" spans="1:15" ht="24" x14ac:dyDescent="0.4">
      <c r="A12" s="19"/>
      <c r="B12" s="20" t="s">
        <v>25</v>
      </c>
      <c r="C12" s="21"/>
      <c r="D12" s="22">
        <f>804000</f>
        <v>804000</v>
      </c>
      <c r="E12" s="23"/>
      <c r="F12" s="24"/>
      <c r="G12" s="33"/>
      <c r="H12" s="24"/>
      <c r="I12" s="26"/>
      <c r="J12" s="37"/>
      <c r="K12" s="28"/>
      <c r="L12" s="28"/>
      <c r="M12" s="29"/>
      <c r="N12" s="30"/>
      <c r="O12" s="30"/>
    </row>
    <row r="13" spans="1:15" ht="24" x14ac:dyDescent="0.4">
      <c r="A13" s="19"/>
      <c r="B13" s="20" t="s">
        <v>26</v>
      </c>
      <c r="C13" s="32"/>
      <c r="D13" s="22">
        <f>87600</f>
        <v>87600</v>
      </c>
      <c r="E13" s="23"/>
      <c r="F13" s="34"/>
      <c r="G13" s="33"/>
      <c r="H13" s="34"/>
      <c r="I13" s="35"/>
      <c r="J13" s="36"/>
      <c r="K13" s="28"/>
      <c r="L13" s="28"/>
      <c r="M13" s="29"/>
      <c r="N13" s="30"/>
      <c r="O13" s="30"/>
    </row>
    <row r="14" spans="1:15" ht="24" x14ac:dyDescent="0.4">
      <c r="A14" s="19"/>
      <c r="B14" s="20" t="s">
        <v>27</v>
      </c>
      <c r="C14" s="32"/>
      <c r="D14" s="22">
        <f>16000</f>
        <v>16000</v>
      </c>
      <c r="E14" s="23"/>
      <c r="F14" s="24"/>
      <c r="G14" s="38"/>
      <c r="H14" s="39"/>
      <c r="I14" s="35"/>
      <c r="J14" s="36"/>
      <c r="K14" s="28"/>
      <c r="L14" s="28"/>
      <c r="M14" s="29"/>
      <c r="N14" s="30"/>
      <c r="O14" s="30"/>
    </row>
    <row r="15" spans="1:15" ht="24" x14ac:dyDescent="0.4">
      <c r="A15" s="19"/>
      <c r="B15" s="20" t="s">
        <v>28</v>
      </c>
      <c r="C15" s="21"/>
      <c r="D15" s="22">
        <f>35500</f>
        <v>35500</v>
      </c>
      <c r="E15" s="23"/>
      <c r="F15" s="24"/>
      <c r="G15" s="33"/>
      <c r="H15" s="24"/>
      <c r="I15" s="26"/>
      <c r="J15" s="37"/>
      <c r="K15" s="28"/>
      <c r="L15" s="28"/>
      <c r="M15" s="29"/>
      <c r="N15" s="30"/>
      <c r="O15" s="30"/>
    </row>
    <row r="16" spans="1:15" ht="24" x14ac:dyDescent="0.4">
      <c r="A16" s="19"/>
      <c r="B16" s="20" t="s">
        <v>29</v>
      </c>
      <c r="C16" s="32"/>
      <c r="D16" s="22">
        <f>44700</f>
        <v>44700</v>
      </c>
      <c r="E16" s="40"/>
      <c r="F16" s="24"/>
      <c r="G16" s="41"/>
      <c r="H16" s="24"/>
      <c r="I16" s="26"/>
      <c r="J16" s="42"/>
      <c r="K16" s="28"/>
      <c r="L16" s="28"/>
      <c r="M16" s="29"/>
      <c r="N16" s="30"/>
      <c r="O16" s="30"/>
    </row>
    <row r="17" spans="1:15" ht="24" x14ac:dyDescent="0.4">
      <c r="A17" s="19"/>
      <c r="B17" s="20" t="s">
        <v>30</v>
      </c>
      <c r="C17" s="32"/>
      <c r="D17" s="22">
        <f>1011300</f>
        <v>1011300</v>
      </c>
      <c r="E17" s="30"/>
      <c r="F17" s="43"/>
      <c r="G17" s="41"/>
      <c r="H17" s="43"/>
      <c r="I17" s="43"/>
      <c r="J17" s="37"/>
      <c r="K17" s="28"/>
      <c r="L17" s="28"/>
      <c r="M17" s="29"/>
      <c r="N17" s="30"/>
      <c r="O17" s="30"/>
    </row>
    <row r="18" spans="1:15" ht="24" x14ac:dyDescent="0.4">
      <c r="A18" s="19"/>
      <c r="B18" s="20" t="s">
        <v>31</v>
      </c>
      <c r="C18" s="32"/>
      <c r="D18" s="22">
        <f>86400</f>
        <v>86400</v>
      </c>
      <c r="E18" s="23"/>
      <c r="F18" s="33"/>
      <c r="G18" s="41"/>
      <c r="H18" s="34"/>
      <c r="I18" s="35"/>
      <c r="J18" s="44"/>
      <c r="K18" s="28"/>
      <c r="L18" s="28"/>
      <c r="M18" s="29"/>
      <c r="N18" s="30"/>
      <c r="O18" s="30"/>
    </row>
    <row r="19" spans="1:15" ht="24" x14ac:dyDescent="0.4">
      <c r="A19" s="19"/>
      <c r="B19" s="20" t="s">
        <v>32</v>
      </c>
      <c r="C19" s="32"/>
      <c r="D19" s="22">
        <f>38200</f>
        <v>38200</v>
      </c>
      <c r="E19" s="23"/>
      <c r="F19" s="33"/>
      <c r="G19" s="41"/>
      <c r="H19" s="34"/>
      <c r="I19" s="35"/>
      <c r="J19" s="44"/>
      <c r="K19" s="28"/>
      <c r="L19" s="28"/>
      <c r="M19" s="29"/>
      <c r="N19" s="30"/>
      <c r="O19" s="30"/>
    </row>
    <row r="20" spans="1:15" ht="24" x14ac:dyDescent="0.4">
      <c r="A20" s="45"/>
      <c r="B20" s="46" t="s">
        <v>33</v>
      </c>
      <c r="C20" s="47"/>
      <c r="D20" s="48">
        <v>127500</v>
      </c>
      <c r="E20" s="30"/>
      <c r="F20" s="43"/>
      <c r="G20" s="49"/>
      <c r="H20" s="50"/>
      <c r="I20" s="50"/>
      <c r="J20" s="44"/>
      <c r="K20" s="28"/>
      <c r="L20" s="28"/>
      <c r="M20" s="29"/>
      <c r="N20" s="30"/>
      <c r="O20" s="30"/>
    </row>
    <row r="21" spans="1:15" ht="50" x14ac:dyDescent="0.3">
      <c r="A21" s="12">
        <v>2</v>
      </c>
      <c r="B21" s="51" t="s">
        <v>34</v>
      </c>
      <c r="C21" s="51" t="s">
        <v>35</v>
      </c>
      <c r="D21" s="52">
        <v>60000</v>
      </c>
      <c r="E21" s="16" t="s">
        <v>19</v>
      </c>
      <c r="F21" s="16" t="s">
        <v>19</v>
      </c>
      <c r="G21" s="16" t="s">
        <v>19</v>
      </c>
      <c r="H21" s="17" t="s">
        <v>19</v>
      </c>
      <c r="I21" s="12" t="s">
        <v>20</v>
      </c>
      <c r="J21" s="53" t="s">
        <v>21</v>
      </c>
      <c r="K21" s="28"/>
      <c r="L21" s="28"/>
      <c r="M21" s="54"/>
      <c r="N21" s="30"/>
      <c r="O21" s="30"/>
    </row>
    <row r="22" spans="1:15" ht="75" x14ac:dyDescent="0.3">
      <c r="A22" s="12">
        <v>3</v>
      </c>
      <c r="B22" s="51" t="s">
        <v>36</v>
      </c>
      <c r="C22" s="51" t="s">
        <v>37</v>
      </c>
      <c r="D22" s="52">
        <f>D23+D24</f>
        <v>29567</v>
      </c>
      <c r="E22" s="16" t="s">
        <v>19</v>
      </c>
      <c r="F22" s="16" t="s">
        <v>19</v>
      </c>
      <c r="G22" s="16" t="s">
        <v>19</v>
      </c>
      <c r="H22" s="17" t="s">
        <v>19</v>
      </c>
      <c r="I22" s="12" t="s">
        <v>20</v>
      </c>
      <c r="J22" s="55" t="s">
        <v>38</v>
      </c>
    </row>
    <row r="23" spans="1:15" ht="24" x14ac:dyDescent="0.4">
      <c r="A23" s="56"/>
      <c r="B23" s="57" t="s">
        <v>39</v>
      </c>
      <c r="C23" s="57"/>
      <c r="D23" s="58">
        <v>15167</v>
      </c>
      <c r="E23" s="32"/>
      <c r="F23" s="32"/>
      <c r="G23" s="32"/>
      <c r="H23" s="59"/>
      <c r="I23" s="56"/>
      <c r="J23" s="57"/>
    </row>
    <row r="24" spans="1:15" ht="24" x14ac:dyDescent="0.4">
      <c r="A24" s="60"/>
      <c r="B24" s="57" t="s">
        <v>40</v>
      </c>
      <c r="C24" s="57"/>
      <c r="D24" s="58">
        <v>14400</v>
      </c>
      <c r="E24" s="61"/>
      <c r="F24" s="61"/>
      <c r="G24" s="61"/>
      <c r="H24" s="2"/>
      <c r="I24" s="62"/>
      <c r="J24" s="57"/>
    </row>
    <row r="25" spans="1:15" ht="100" x14ac:dyDescent="0.3">
      <c r="A25" s="12">
        <v>4</v>
      </c>
      <c r="B25" s="51" t="s">
        <v>41</v>
      </c>
      <c r="C25" s="51" t="s">
        <v>42</v>
      </c>
      <c r="D25" s="63">
        <f>D26+D27</f>
        <v>2090</v>
      </c>
      <c r="E25" s="12" t="s">
        <v>19</v>
      </c>
      <c r="F25" s="12" t="s">
        <v>19</v>
      </c>
      <c r="G25" s="12" t="s">
        <v>19</v>
      </c>
      <c r="H25" s="12" t="s">
        <v>19</v>
      </c>
      <c r="I25" s="12" t="s">
        <v>20</v>
      </c>
      <c r="J25" s="12" t="s">
        <v>43</v>
      </c>
    </row>
    <row r="26" spans="1:15" ht="24" x14ac:dyDescent="0.4">
      <c r="A26" s="56"/>
      <c r="B26" s="57" t="s">
        <v>44</v>
      </c>
      <c r="C26" s="64"/>
      <c r="D26" s="24">
        <v>950</v>
      </c>
      <c r="E26" s="65"/>
      <c r="F26" s="65"/>
      <c r="G26" s="65"/>
      <c r="H26" s="65"/>
      <c r="I26" s="23"/>
      <c r="J26" s="66"/>
    </row>
    <row r="27" spans="1:15" ht="24" x14ac:dyDescent="0.4">
      <c r="A27" s="56"/>
      <c r="B27" s="57" t="s">
        <v>45</v>
      </c>
      <c r="C27" s="64"/>
      <c r="D27" s="24">
        <f>1140</f>
        <v>1140</v>
      </c>
      <c r="E27" s="23"/>
      <c r="F27" s="23"/>
      <c r="G27" s="23"/>
      <c r="H27" s="23"/>
      <c r="I27" s="23"/>
      <c r="J27" s="66"/>
    </row>
    <row r="28" spans="1:15" ht="125" x14ac:dyDescent="0.3">
      <c r="A28" s="12">
        <v>5</v>
      </c>
      <c r="B28" s="51" t="s">
        <v>46</v>
      </c>
      <c r="C28" s="51" t="s">
        <v>47</v>
      </c>
      <c r="D28" s="52">
        <v>62400</v>
      </c>
      <c r="E28" s="12" t="s">
        <v>19</v>
      </c>
      <c r="F28" s="12" t="s">
        <v>19</v>
      </c>
      <c r="G28" s="12" t="s">
        <v>19</v>
      </c>
      <c r="H28" s="12" t="s">
        <v>19</v>
      </c>
      <c r="I28" s="12" t="s">
        <v>20</v>
      </c>
      <c r="J28" s="12" t="s">
        <v>48</v>
      </c>
    </row>
    <row r="29" spans="1:15" ht="63" customHeight="1" x14ac:dyDescent="0.3">
      <c r="A29" s="12">
        <v>6</v>
      </c>
      <c r="B29" s="67" t="s">
        <v>49</v>
      </c>
      <c r="C29" s="51" t="s">
        <v>50</v>
      </c>
      <c r="D29" s="52">
        <f>D30+D31+D32</f>
        <v>39000</v>
      </c>
      <c r="E29" s="12" t="s">
        <v>19</v>
      </c>
      <c r="F29" s="12" t="s">
        <v>19</v>
      </c>
      <c r="G29" s="12" t="s">
        <v>19</v>
      </c>
      <c r="H29" s="12" t="s">
        <v>19</v>
      </c>
      <c r="I29" s="12" t="s">
        <v>20</v>
      </c>
      <c r="J29" s="12" t="s">
        <v>51</v>
      </c>
    </row>
    <row r="30" spans="1:15" ht="100" x14ac:dyDescent="0.4">
      <c r="A30" s="56"/>
      <c r="B30" s="68" t="s">
        <v>52</v>
      </c>
      <c r="C30" s="68" t="s">
        <v>53</v>
      </c>
      <c r="D30" s="24">
        <v>10000</v>
      </c>
      <c r="E30" s="23" t="s">
        <v>19</v>
      </c>
      <c r="F30" s="23" t="s">
        <v>19</v>
      </c>
      <c r="G30" s="23" t="s">
        <v>19</v>
      </c>
      <c r="H30" s="23" t="s">
        <v>19</v>
      </c>
      <c r="I30" s="69"/>
      <c r="J30" s="70" t="s">
        <v>54</v>
      </c>
    </row>
    <row r="31" spans="1:15" ht="100" x14ac:dyDescent="0.4">
      <c r="A31" s="56"/>
      <c r="B31" s="20" t="s">
        <v>55</v>
      </c>
      <c r="C31" s="68" t="s">
        <v>56</v>
      </c>
      <c r="D31" s="71">
        <v>5000</v>
      </c>
      <c r="E31" s="23" t="s">
        <v>19</v>
      </c>
      <c r="F31" s="23" t="s">
        <v>19</v>
      </c>
      <c r="G31" s="23" t="s">
        <v>19</v>
      </c>
      <c r="H31" s="23" t="s">
        <v>19</v>
      </c>
      <c r="I31" s="23"/>
      <c r="J31" s="68" t="s">
        <v>57</v>
      </c>
    </row>
    <row r="32" spans="1:15" ht="100" x14ac:dyDescent="0.4">
      <c r="A32" s="72"/>
      <c r="B32" s="73" t="s">
        <v>58</v>
      </c>
      <c r="C32" s="73" t="s">
        <v>59</v>
      </c>
      <c r="D32" s="71">
        <v>24000</v>
      </c>
      <c r="E32" s="74" t="s">
        <v>19</v>
      </c>
      <c r="F32" s="74" t="s">
        <v>19</v>
      </c>
      <c r="G32" s="74" t="s">
        <v>19</v>
      </c>
      <c r="H32" s="74" t="s">
        <v>19</v>
      </c>
      <c r="I32" s="23"/>
      <c r="J32" s="75" t="s">
        <v>60</v>
      </c>
    </row>
    <row r="33" spans="1:27" ht="50" x14ac:dyDescent="0.3">
      <c r="A33" s="12">
        <v>7</v>
      </c>
      <c r="B33" s="51" t="s">
        <v>61</v>
      </c>
      <c r="C33" s="51" t="s">
        <v>62</v>
      </c>
      <c r="D33" s="52">
        <f>D34+D35+D36+D37</f>
        <v>48250</v>
      </c>
      <c r="E33" s="16" t="s">
        <v>19</v>
      </c>
      <c r="F33" s="16" t="s">
        <v>19</v>
      </c>
      <c r="G33" s="16" t="s">
        <v>19</v>
      </c>
      <c r="H33" s="17" t="s">
        <v>19</v>
      </c>
      <c r="I33" s="12" t="s">
        <v>20</v>
      </c>
      <c r="J33" s="12" t="s">
        <v>51</v>
      </c>
    </row>
    <row r="34" spans="1:27" ht="24" x14ac:dyDescent="0.4">
      <c r="A34" s="76"/>
      <c r="B34" s="77" t="s">
        <v>63</v>
      </c>
      <c r="C34" s="78"/>
      <c r="D34" s="79">
        <f>4000</f>
        <v>4000</v>
      </c>
      <c r="E34" s="80"/>
      <c r="F34" s="80"/>
      <c r="G34" s="80"/>
      <c r="H34" s="80"/>
      <c r="I34" s="81"/>
      <c r="J34" s="82"/>
    </row>
    <row r="35" spans="1:27" ht="24" x14ac:dyDescent="0.4">
      <c r="A35" s="83"/>
      <c r="B35" s="84" t="s">
        <v>64</v>
      </c>
      <c r="C35" s="57"/>
      <c r="D35" s="85">
        <f>29000</f>
        <v>29000</v>
      </c>
      <c r="E35" s="74"/>
      <c r="F35" s="74"/>
      <c r="G35" s="74"/>
      <c r="H35" s="74"/>
      <c r="I35" s="61"/>
      <c r="J35" s="86"/>
    </row>
    <row r="36" spans="1:27" ht="50" x14ac:dyDescent="0.4">
      <c r="A36" s="83"/>
      <c r="B36" s="75" t="s">
        <v>65</v>
      </c>
      <c r="C36" s="57"/>
      <c r="D36" s="85">
        <f>8000</f>
        <v>8000</v>
      </c>
      <c r="E36" s="74"/>
      <c r="F36" s="74"/>
      <c r="G36" s="74"/>
      <c r="H36" s="74"/>
      <c r="I36" s="61"/>
      <c r="J36" s="86"/>
    </row>
    <row r="37" spans="1:27" ht="24" x14ac:dyDescent="0.4">
      <c r="A37" s="83"/>
      <c r="B37" s="84" t="s">
        <v>66</v>
      </c>
      <c r="C37" s="57"/>
      <c r="D37" s="87">
        <f>7250</f>
        <v>7250</v>
      </c>
      <c r="E37" s="74"/>
      <c r="F37" s="74"/>
      <c r="G37" s="74"/>
      <c r="H37" s="74"/>
      <c r="I37" s="61"/>
      <c r="J37" s="86"/>
    </row>
    <row r="38" spans="1:27" ht="50" x14ac:dyDescent="0.3">
      <c r="A38" s="88">
        <v>8</v>
      </c>
      <c r="B38" s="89" t="s">
        <v>67</v>
      </c>
      <c r="C38" s="90" t="s">
        <v>62</v>
      </c>
      <c r="D38" s="91">
        <f>D39+D40</f>
        <v>15000</v>
      </c>
      <c r="E38" s="88" t="s">
        <v>19</v>
      </c>
      <c r="F38" s="88" t="s">
        <v>19</v>
      </c>
      <c r="G38" s="88" t="s">
        <v>19</v>
      </c>
      <c r="H38" s="88" t="s">
        <v>19</v>
      </c>
      <c r="I38" s="12" t="s">
        <v>20</v>
      </c>
      <c r="J38" s="12" t="s">
        <v>51</v>
      </c>
      <c r="K38" s="92"/>
      <c r="L38" s="92"/>
      <c r="M38" s="92"/>
      <c r="N38" s="92"/>
      <c r="O38" s="92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</row>
    <row r="39" spans="1:27" ht="24" x14ac:dyDescent="0.4">
      <c r="A39" s="94"/>
      <c r="B39" s="95" t="s">
        <v>68</v>
      </c>
      <c r="C39" s="84"/>
      <c r="D39" s="87">
        <f>8200</f>
        <v>8200</v>
      </c>
      <c r="E39" s="96"/>
      <c r="F39" s="97"/>
      <c r="G39" s="98"/>
      <c r="H39" s="99"/>
      <c r="I39" s="99"/>
      <c r="J39" s="37"/>
      <c r="K39" s="28"/>
      <c r="L39" s="28"/>
      <c r="M39" s="54"/>
      <c r="N39" s="30"/>
      <c r="O39" s="30"/>
    </row>
    <row r="40" spans="1:27" ht="24" x14ac:dyDescent="0.4">
      <c r="A40" s="100"/>
      <c r="B40" s="101" t="s">
        <v>69</v>
      </c>
      <c r="C40" s="84"/>
      <c r="D40" s="102">
        <f>6800</f>
        <v>6800</v>
      </c>
      <c r="E40" s="103"/>
      <c r="F40" s="104"/>
      <c r="G40" s="105"/>
      <c r="H40" s="106"/>
      <c r="I40" s="106"/>
      <c r="J40" s="107"/>
      <c r="K40" s="28"/>
      <c r="L40" s="28"/>
      <c r="M40" s="54"/>
      <c r="N40" s="30"/>
      <c r="O40" s="30"/>
    </row>
    <row r="41" spans="1:27" ht="75" x14ac:dyDescent="0.3">
      <c r="A41" s="12">
        <v>9</v>
      </c>
      <c r="B41" s="51" t="s">
        <v>70</v>
      </c>
      <c r="C41" s="90" t="s">
        <v>62</v>
      </c>
      <c r="D41" s="52">
        <f>SUM(D42:D45)</f>
        <v>37500</v>
      </c>
      <c r="E41" s="12" t="s">
        <v>19</v>
      </c>
      <c r="F41" s="12" t="s">
        <v>19</v>
      </c>
      <c r="G41" s="12" t="s">
        <v>19</v>
      </c>
      <c r="H41" s="12" t="s">
        <v>19</v>
      </c>
      <c r="I41" s="12" t="s">
        <v>20</v>
      </c>
      <c r="J41" s="12" t="s">
        <v>51</v>
      </c>
      <c r="K41" s="28"/>
      <c r="L41" s="28"/>
      <c r="M41" s="54"/>
      <c r="N41" s="30"/>
      <c r="O41" s="30"/>
    </row>
    <row r="42" spans="1:27" ht="25" x14ac:dyDescent="0.4">
      <c r="A42" s="56"/>
      <c r="B42" s="21" t="s">
        <v>74</v>
      </c>
      <c r="C42" s="23"/>
      <c r="D42" s="85">
        <v>7500</v>
      </c>
      <c r="E42" s="74"/>
      <c r="F42" s="74"/>
      <c r="G42" s="74"/>
      <c r="H42" s="108"/>
      <c r="I42" s="109"/>
      <c r="J42" s="110"/>
      <c r="K42" s="28"/>
      <c r="L42" s="28"/>
      <c r="M42" s="29"/>
      <c r="N42" s="30"/>
      <c r="O42" s="30"/>
    </row>
    <row r="43" spans="1:27" ht="25" x14ac:dyDescent="0.4">
      <c r="A43" s="72"/>
      <c r="B43" s="73" t="s">
        <v>75</v>
      </c>
      <c r="C43" s="74"/>
      <c r="D43" s="85">
        <v>18000</v>
      </c>
      <c r="E43" s="74"/>
      <c r="F43" s="74"/>
      <c r="G43" s="74"/>
      <c r="H43" s="108"/>
      <c r="I43" s="109"/>
      <c r="J43" s="110"/>
      <c r="K43" s="28"/>
      <c r="L43" s="28"/>
      <c r="M43" s="29"/>
      <c r="N43" s="30"/>
      <c r="O43" s="30"/>
    </row>
    <row r="44" spans="1:27" ht="25" x14ac:dyDescent="0.4">
      <c r="A44" s="72"/>
      <c r="B44" s="73" t="s">
        <v>76</v>
      </c>
      <c r="C44" s="74"/>
      <c r="D44" s="85">
        <v>12000</v>
      </c>
      <c r="E44" s="74"/>
      <c r="F44" s="74"/>
      <c r="G44" s="74"/>
      <c r="H44" s="108"/>
      <c r="I44" s="109"/>
      <c r="J44" s="110"/>
      <c r="K44" s="28"/>
      <c r="L44" s="28"/>
      <c r="M44" s="29"/>
      <c r="N44" s="30"/>
      <c r="O44" s="30"/>
    </row>
    <row r="45" spans="1:27" ht="24" x14ac:dyDescent="0.4">
      <c r="A45" s="111"/>
      <c r="B45" s="112"/>
      <c r="C45" s="113"/>
      <c r="D45" s="114"/>
      <c r="E45" s="113"/>
      <c r="F45" s="113"/>
      <c r="G45" s="113"/>
      <c r="H45" s="115"/>
      <c r="I45" s="116"/>
      <c r="J45" s="117"/>
      <c r="K45" s="28"/>
      <c r="L45" s="28"/>
      <c r="M45" s="29"/>
      <c r="N45" s="30"/>
      <c r="O45" s="30"/>
    </row>
    <row r="46" spans="1:27" ht="44.25" customHeight="1" x14ac:dyDescent="0.3">
      <c r="A46" s="123" t="s">
        <v>71</v>
      </c>
      <c r="B46" s="124"/>
      <c r="C46" s="125"/>
      <c r="D46" s="118">
        <f>D33+D29+D28+D25+D22+D8+D38+D21+D41</f>
        <v>2601807</v>
      </c>
      <c r="E46" s="121"/>
      <c r="F46" s="121"/>
      <c r="G46" s="121"/>
      <c r="H46" s="121"/>
      <c r="I46" s="121"/>
      <c r="J46" s="122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spans="1:27" ht="24" x14ac:dyDescent="0.4">
      <c r="A47" s="59"/>
      <c r="B47" s="2"/>
      <c r="C47" s="2"/>
      <c r="D47" s="2"/>
      <c r="E47" s="2"/>
      <c r="F47" s="2"/>
      <c r="G47" s="2"/>
      <c r="H47" s="2"/>
      <c r="I47" s="2"/>
      <c r="J47" s="3"/>
    </row>
    <row r="48" spans="1:27" ht="24" x14ac:dyDescent="0.4">
      <c r="A48" s="59"/>
      <c r="B48" s="2"/>
      <c r="C48" s="2"/>
      <c r="D48" s="2"/>
      <c r="E48" s="2"/>
      <c r="F48" s="2"/>
      <c r="G48" s="2"/>
      <c r="H48" s="2"/>
      <c r="I48" s="2"/>
      <c r="J48" s="3"/>
    </row>
    <row r="49" spans="1:10" ht="24" x14ac:dyDescent="0.4">
      <c r="A49" s="59"/>
      <c r="B49" s="120"/>
      <c r="C49" s="3"/>
      <c r="D49" s="2"/>
      <c r="E49" s="2"/>
      <c r="F49" s="2"/>
      <c r="G49" s="2"/>
      <c r="H49" s="2"/>
      <c r="I49" s="2"/>
      <c r="J49" s="3"/>
    </row>
    <row r="50" spans="1:10" ht="24" x14ac:dyDescent="0.4">
      <c r="A50" s="59"/>
      <c r="B50" s="2"/>
      <c r="C50" s="59"/>
      <c r="D50" s="2"/>
      <c r="E50" s="2"/>
      <c r="F50" s="2"/>
      <c r="G50" s="2"/>
      <c r="H50" s="2"/>
      <c r="I50" s="2"/>
      <c r="J50" s="3"/>
    </row>
    <row r="51" spans="1:10" ht="24" x14ac:dyDescent="0.4">
      <c r="A51" s="59"/>
      <c r="B51" s="2"/>
      <c r="C51" s="59"/>
      <c r="D51" s="2"/>
      <c r="E51" s="2"/>
      <c r="F51" s="2"/>
      <c r="G51" s="2"/>
      <c r="H51" s="2"/>
      <c r="I51" s="2"/>
      <c r="J51" s="3"/>
    </row>
    <row r="52" spans="1:10" ht="24" x14ac:dyDescent="0.4">
      <c r="A52" s="59"/>
      <c r="B52" s="3"/>
      <c r="C52" s="2"/>
      <c r="D52" s="2"/>
      <c r="E52" s="2"/>
      <c r="F52" s="2"/>
      <c r="G52" s="2"/>
      <c r="H52" s="2"/>
      <c r="I52" s="2"/>
      <c r="J52" s="3"/>
    </row>
  </sheetData>
  <mergeCells count="6">
    <mergeCell ref="A46:C46"/>
    <mergeCell ref="A1:J1"/>
    <mergeCell ref="A2:J2"/>
    <mergeCell ref="A3:J3"/>
    <mergeCell ref="A4:J4"/>
    <mergeCell ref="D5:H5"/>
  </mergeCells>
  <pageMargins left="0.70866141732283472" right="0.70866141732283472" top="0.74803149606299213" bottom="0.74803149606299213" header="0.31496062992125984" footer="0.31496062992125984"/>
  <pageSetup paperSize="9" scale="46" fitToHeight="1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แผนการใช้งบประมาณ พ.ศ.2569 (2)</vt:lpstr>
      <vt:lpstr>'แผนการใช้งบประมาณ พ.ศ.2569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Tanakorn Siripakayakoson</dc:creator>
  <cp:lastModifiedBy>Tanakorn Siripakayakoson</cp:lastModifiedBy>
  <cp:lastPrinted>2026-04-30T06:36:54Z</cp:lastPrinted>
  <dcterms:created xsi:type="dcterms:W3CDTF">2026-04-28T08:28:24Z</dcterms:created>
  <dcterms:modified xsi:type="dcterms:W3CDTF">2026-06-29T10:11:28Z</dcterms:modified>
</cp:coreProperties>
</file>